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440" windowHeight="6780" activeTab="0"/>
  </bookViews>
  <sheets>
    <sheet name="прил 9" sheetId="1" r:id="rId1"/>
  </sheets>
  <definedNames>
    <definedName name="_xlnm._FilterDatabase" localSheetId="0" hidden="1">'прил 9'!$A$10:$D$10</definedName>
    <definedName name="_xlnm.Print_Area" localSheetId="0">'прил 9'!$A$2:$D$150</definedName>
  </definedNames>
  <calcPr fullCalcOnLoad="1"/>
</workbook>
</file>

<file path=xl/sharedStrings.xml><?xml version="1.0" encoding="utf-8"?>
<sst xmlns="http://schemas.openxmlformats.org/spreadsheetml/2006/main" count="369" uniqueCount="158">
  <si>
    <t>Наименование</t>
  </si>
  <si>
    <t>Код по бюджетной классификации</t>
  </si>
  <si>
    <t>КЦСР</t>
  </si>
  <si>
    <t>КВР</t>
  </si>
  <si>
    <t>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</si>
  <si>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</si>
  <si>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</si>
  <si>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</si>
  <si>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</si>
  <si>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</si>
  <si>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</si>
  <si>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</si>
  <si>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</si>
  <si>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</si>
  <si>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</si>
  <si>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</si>
  <si>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03 0 00 00000</t>
  </si>
  <si>
    <t>Основное мероприятие "Капитальный ремонт муниципального жилищного фонда"</t>
  </si>
  <si>
    <t>03 0 01 00000</t>
  </si>
  <si>
    <t>Капитальный ремонт муниципального жилищного фонда</t>
  </si>
  <si>
    <t>03 0 01 73520</t>
  </si>
  <si>
    <t>04 0 00 00000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</si>
  <si>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</si>
  <si>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</si>
  <si>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</si>
  <si>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</si>
  <si>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</si>
  <si>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</si>
  <si>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</si>
  <si>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</si>
  <si>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</si>
  <si>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</si>
  <si>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05 1 00 00540</t>
  </si>
  <si>
    <t xml:space="preserve">Межбюджетные трансферты </t>
  </si>
  <si>
    <t>500</t>
  </si>
  <si>
    <t>Иные межбюджетные трансферты</t>
  </si>
  <si>
    <t>540</t>
  </si>
  <si>
    <t>05 1 01 00000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</si>
  <si>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</si>
  <si>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</si>
  <si>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</si>
  <si>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</si>
  <si>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</si>
  <si>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</si>
  <si>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</si>
  <si>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05 1 02 00000</t>
  </si>
  <si>
    <t>05 1 02 02040</t>
  </si>
  <si>
    <t>Межбюджетные трансферты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</si>
  <si>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</si>
  <si>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</si>
  <si>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</si>
  <si>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</si>
  <si>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</si>
  <si>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05 1 04 59300</t>
  </si>
  <si>
    <t>05 1 04 D9300</t>
  </si>
  <si>
    <t>Основное мероприятие "Обеспечение администрации программными продуктами, информационными технологиями, связью"</t>
  </si>
  <si>
    <t>05 1 05 00000</t>
  </si>
  <si>
    <t>Прочие мероприятия органов местного самоуправления</t>
  </si>
  <si>
    <t>05 1 05 02400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</si>
  <si>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</si>
  <si>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</si>
  <si>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05 1 07 00000</t>
  </si>
  <si>
    <t>05 1 07 02040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</si>
  <si>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</si>
  <si>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</si>
  <si>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</si>
  <si>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</si>
  <si>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</si>
  <si>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</si>
  <si>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</si>
  <si>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</si>
  <si>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</si>
  <si>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</si>
  <si>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</si>
  <si>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</si>
  <si>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</si>
  <si>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</si>
  <si>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</si>
  <si>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</si>
  <si>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</si>
  <si>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</si>
  <si>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</si>
  <si>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</si>
  <si>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</si>
  <si>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06 1 00 72580</t>
  </si>
  <si>
    <t>Непрограммные расходы</t>
  </si>
  <si>
    <t>60 0 00 00000</t>
  </si>
  <si>
    <t>Резервные фонды</t>
  </si>
  <si>
    <t>60 0 00 07050</t>
  </si>
  <si>
    <t>Резервные средства</t>
  </si>
  <si>
    <t>Муниципальная программа "Капитальный ремонт и содержание дорожно-уличной сети в сельском поселении Шугур на 2020-2026 года"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</si>
  <si>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</si>
  <si>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Подпрограмма"Оплата за потребленную электроэнергию"</t>
  </si>
  <si>
    <t>04 1 00 00000</t>
  </si>
  <si>
    <t>Подпрограмма "Обслуживание и содержание объектов уличного освещения"</t>
  </si>
  <si>
    <t>04 2 00 00000</t>
  </si>
  <si>
    <t>Подпрограмма "Услуги по содержанию имущества, пожарные водоемы"</t>
  </si>
  <si>
    <t>04 3 00 00000</t>
  </si>
  <si>
    <t>04 1 01 00000</t>
  </si>
  <si>
    <t>04 2 01 00000</t>
  </si>
  <si>
    <t>04 3 01 00000</t>
  </si>
  <si>
    <t>Подпрограмма "Санитарная очистка поселка"</t>
  </si>
  <si>
    <t>04 4 00 00000</t>
  </si>
  <si>
    <t>04 4 01 00000</t>
  </si>
  <si>
    <t>Подпрограмма "Прочее благоустройство"</t>
  </si>
  <si>
    <t>04 5 00 00000</t>
  </si>
  <si>
    <t>Основное мероприятие "Расходы направленные на прочее благоустройство"</t>
  </si>
  <si>
    <t>04 5 02 00000</t>
  </si>
  <si>
    <t>04 5 02 06500</t>
  </si>
  <si>
    <t>04 7 00 00000</t>
  </si>
  <si>
    <t>Основное мероприятие "Очистка территории"</t>
  </si>
  <si>
    <t>04 7 01 00000</t>
  </si>
  <si>
    <t>04 7 01 06400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</si>
  <si>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</si>
  <si>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</si>
  <si>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</si>
  <si>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</si>
  <si>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</si>
  <si>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к решению Совета депутатов</t>
  </si>
  <si>
    <t>Подпрограмма  "Содержание мест захоронения"</t>
  </si>
  <si>
    <t>Расходы на реализацию мероприятий по содействию трудоустройству граждан</t>
  </si>
  <si>
    <t>06 1 00 85060</t>
  </si>
  <si>
    <t>05 1 06 S2840</t>
  </si>
  <si>
    <t>05 1 06 82840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</si>
  <si>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2022 год</t>
  </si>
  <si>
    <t>2022 год</t>
  </si>
  <si>
    <t>320</t>
  </si>
  <si>
    <t>Муниципальная программа "Благоустройство муниципального образования сельское поселение Шугур на 2020-2026 годы"</t>
  </si>
  <si>
    <t>рубль</t>
  </si>
  <si>
    <t>04 6 00 00000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</si>
  <si>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</si>
  <si>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04 6 01 00000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</si>
  <si>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</si>
  <si>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04 6 01 84200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</si>
  <si>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</si>
  <si>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06 1 00 70145</t>
  </si>
  <si>
    <t>02 1 01 04290</t>
  </si>
  <si>
    <t>06 1 00 70280</t>
  </si>
  <si>
    <t>Приложение  9</t>
  </si>
  <si>
    <t>Содержание автомобильной дороги Шугур-Карым</t>
  </si>
  <si>
    <t>Расходы на организацию трудозанятости подростков</t>
  </si>
  <si>
    <t>Расходы на проведение мероприятия посвященные празднованию 77-ой годовщины ВОВ.</t>
  </si>
  <si>
    <t>Расходы на осуществление части полномочий по решению вопросов местного значения в соответсвии с заключенными соглашениями (обеспечение полномочий по молодежной политике)</t>
  </si>
  <si>
    <t>Расходы на осуществление части полномочий по решению вопросов местного значения в соответсвии с заключенными соглашениями</t>
  </si>
  <si>
    <t>Основное мероприятие "Обеспечение оплаты труда, гарантий и компенсаций для работников администрации поселения в соответствии с действующим законодательством"</t>
  </si>
  <si>
    <t xml:space="preserve">Глава ( высшее должностное лицо) муниципального образования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</si>
  <si>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</si>
  <si>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</si>
  <si>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</si>
  <si>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2020-2026 годы"</t>
  </si>
  <si>
    <t>Основное мероприятие «Содержание площадки временного  накопления твердых коммунальных отходов»</t>
  </si>
  <si>
    <t>04 4 02 00000</t>
  </si>
  <si>
    <t>04 4 02 06500</t>
  </si>
  <si>
    <t>04 5 02 82755</t>
  </si>
  <si>
    <t xml:space="preserve">Расходы направленные на реализацию инициативных проектов, отобранных по результатам конкурса (Реконструкция памятника "Погибшим воинам ВОВ" д.Шугур и благоустройство прилежащей к нему территории)(Средства бюджета автономного округа) </t>
  </si>
  <si>
    <t>Софинансирование расходов направленные на реализацию инициативных проектов, отобранных по результатам конкурса (Реконструкция памятника "Погибшим воинам ВОВ" д.Шугур и благоустройство прилежащей к нему территории)</t>
  </si>
  <si>
    <t>04 5 02 S2755</t>
  </si>
  <si>
    <t>от 27.05.2022 года № 178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</si>
</sst>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0_р_.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3" fontId="2" fillId="33" borderId="10" xfId="0" applyNumberFormat="1" applyFont="1" applyFill="1" applyBorder="1" applyAlignment="1" applyProtection="1">
      <alignment horizontal="center"/>
      <protection/>
    </xf>
    <xf numFmtId="173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72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72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172" fontId="2" fillId="0" borderId="13" xfId="0" applyNumberFormat="1" applyFont="1" applyFill="1" applyBorder="1" applyAlignment="1" applyProtection="1">
      <alignment horizontal="center" vertical="top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172" fontId="6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7" fillId="0" borderId="0" xfId="52" applyNumberFormat="1" applyFont="1" applyFill="1" applyBorder="1" applyAlignment="1" applyProtection="1">
      <alignment horizontal="right" wrapText="1"/>
      <protection hidden="1"/>
    </xf>
    <xf numFmtId="0" fontId="2" fillId="33" borderId="1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tabSelected="1" zoomScalePageLayoutView="0" workbookViewId="0" topLeftCell="A1">
      <pane ySplit="9" topLeftCell="A97" activePane="bottomLeft" state="frozen"/>
      <selection pane="topLeft" activeCell="A1" sqref="A1"/>
      <selection pane="bottomLeft" activeCell="B5" sqref="B5:D5"/>
    </sheetView>
  </sheetViews>
  <sheetFormatPr defaultColWidth="9.140625" defaultRowHeight="12.75"/>
  <cols>
    <col min="1" max="1" width="64.140625" style="35" customWidth="1"/>
    <col min="2" max="2" width="15.7109375" style="36" customWidth="1"/>
    <col min="3" max="3" width="8.28125" style="37" customWidth="1"/>
    <col min="4" max="4" width="17.57421875" style="38" customWidth="1"/>
    <col min="5" max="16384" width="9.140625" style="2" customWidth="1"/>
  </cols>
  <sheetData>
    <row r="1" ht="12.75">
      <c r="D1" s="39"/>
    </row>
    <row r="2" spans="1:4" ht="15">
      <c r="A2" s="1"/>
      <c r="B2" s="45" t="s">
        <v>138</v>
      </c>
      <c r="C2" s="45"/>
      <c r="D2" s="45"/>
    </row>
    <row r="3" spans="1:4" ht="15">
      <c r="A3" s="1"/>
      <c r="B3" s="49" t="s">
        <v>118</v>
      </c>
      <c r="C3" s="49"/>
      <c r="D3" s="49"/>
    </row>
    <row r="4" spans="1:4" ht="15">
      <c r="A4" s="1"/>
      <c r="B4" s="45" t="s">
        <v>157</v>
      </c>
      <c r="C4" s="45"/>
      <c r="D4" s="45"/>
    </row>
    <row r="5" spans="1:4" ht="15">
      <c r="A5" s="1"/>
      <c r="B5" s="46"/>
      <c r="C5" s="46"/>
      <c r="D5" s="46"/>
    </row>
    <row r="6" spans="1:4" ht="60.75" customHeight="1">
      <c r="A6" s="47" t="s">
        <v>124</v>
      </c>
      <c r="B6" s="47"/>
      <c r="C6" s="47"/>
      <c r="D6" s="47"/>
    </row>
    <row r="7" spans="1:4" ht="15.75" customHeight="1">
      <c r="A7" s="40"/>
      <c r="B7" s="40"/>
      <c r="C7" s="40"/>
      <c r="D7" s="41" t="s">
        <v>128</v>
      </c>
    </row>
    <row r="8" spans="1:11" ht="30.75" customHeight="1">
      <c r="A8" s="48" t="s">
        <v>0</v>
      </c>
      <c r="B8" s="48" t="s">
        <v>1</v>
      </c>
      <c r="C8" s="48"/>
      <c r="D8" s="48" t="s">
        <v>125</v>
      </c>
      <c r="H8" s="43">
        <f>D11+D20+D25+D66+D126+D147</f>
        <v>40376556.04</v>
      </c>
      <c r="I8" s="44"/>
      <c r="J8" s="44"/>
      <c r="K8" s="44"/>
    </row>
    <row r="9" spans="1:4" ht="13.5">
      <c r="A9" s="48"/>
      <c r="B9" s="32" t="s">
        <v>2</v>
      </c>
      <c r="C9" s="31" t="s">
        <v>3</v>
      </c>
      <c r="D9" s="48"/>
    </row>
    <row r="10" spans="1:4" ht="13.5">
      <c r="A10" s="33">
        <v>1</v>
      </c>
      <c r="B10" s="34">
        <v>2</v>
      </c>
      <c r="C10" s="33">
        <v>3</v>
      </c>
      <c r="D10" s="33" t="s">
        <v>4</v>
      </c>
    </row>
    <row r="11" spans="1:4" ht="46.5">
      <c r="A11" s="3" t="s">
        <v>90</v>
      </c>
      <c r="B11" s="4" t="s">
        <v>9</v>
      </c>
      <c r="C11" s="4"/>
      <c r="D11" s="8">
        <f>D12</f>
        <v>2010133.3199999998</v>
      </c>
    </row>
    <row r="12" spans="1:4" ht="30.75">
      <c r="A12" s="9" t="s">
        <v>10</v>
      </c>
      <c r="B12" s="6" t="s">
        <v>11</v>
      </c>
      <c r="C12" s="6"/>
      <c r="D12" s="7">
        <f>D13</f>
        <v>2010133.3199999998</v>
      </c>
    </row>
    <row r="13" spans="1:4" ht="15">
      <c r="A13" s="5" t="s">
        <v>12</v>
      </c>
      <c r="B13" s="6" t="s">
        <v>13</v>
      </c>
      <c r="C13" s="6"/>
      <c r="D13" s="7">
        <f>D14+D17</f>
        <v>2010133.3199999998</v>
      </c>
    </row>
    <row r="14" spans="1:4" ht="15">
      <c r="A14" s="5" t="s">
        <v>139</v>
      </c>
      <c r="B14" s="6" t="s">
        <v>136</v>
      </c>
      <c r="C14" s="6"/>
      <c r="D14" s="7">
        <f>D15</f>
        <v>516687.6</v>
      </c>
    </row>
    <row r="15" spans="1:4" ht="30.75">
      <c r="A15" s="5" t="s">
        <v>5</v>
      </c>
      <c r="B15" s="6" t="s">
        <v>136</v>
      </c>
      <c r="C15" s="6" t="s">
        <v>6</v>
      </c>
      <c r="D15" s="7">
        <f>D16</f>
        <v>516687.6</v>
      </c>
    </row>
    <row r="16" spans="1:4" ht="30.75">
      <c r="A16" s="5" t="s">
        <v>7</v>
      </c>
      <c r="B16" s="6" t="s">
        <v>136</v>
      </c>
      <c r="C16" s="6" t="s">
        <v>8</v>
      </c>
      <c r="D16" s="7">
        <v>516687.6</v>
      </c>
    </row>
    <row r="17" spans="1:4" ht="15">
      <c r="A17" s="5" t="s">
        <v>14</v>
      </c>
      <c r="B17" s="6" t="s">
        <v>15</v>
      </c>
      <c r="C17" s="6"/>
      <c r="D17" s="7">
        <f>D18</f>
        <v>1493445.72</v>
      </c>
    </row>
    <row r="18" spans="1:4" ht="30.75">
      <c r="A18" s="5" t="s">
        <v>5</v>
      </c>
      <c r="B18" s="6" t="s">
        <v>15</v>
      </c>
      <c r="C18" s="6" t="s">
        <v>6</v>
      </c>
      <c r="D18" s="7">
        <f>D19</f>
        <v>1493445.72</v>
      </c>
    </row>
    <row r="19" spans="1:4" ht="30.75">
      <c r="A19" s="5" t="s">
        <v>7</v>
      </c>
      <c r="B19" s="6" t="s">
        <v>15</v>
      </c>
      <c r="C19" s="6" t="s">
        <v>8</v>
      </c>
      <c r="D19" s="7">
        <f>1018130+200000+275307.72+8</f>
        <v>1493445.72</v>
      </c>
    </row>
    <row r="20" spans="1:4" ht="62.25">
      <c r="A20" s="10" t="s">
        <v>91</v>
      </c>
      <c r="B20" s="4" t="s">
        <v>16</v>
      </c>
      <c r="C20" s="4"/>
      <c r="D20" s="8">
        <f>D21</f>
        <v>550000</v>
      </c>
    </row>
    <row r="21" spans="1:4" ht="30.75">
      <c r="A21" s="11" t="s">
        <v>17</v>
      </c>
      <c r="B21" s="6" t="s">
        <v>18</v>
      </c>
      <c r="C21" s="6"/>
      <c r="D21" s="7">
        <f>D22</f>
        <v>550000</v>
      </c>
    </row>
    <row r="22" spans="1:4" ht="15">
      <c r="A22" s="11" t="s">
        <v>19</v>
      </c>
      <c r="B22" s="6" t="s">
        <v>20</v>
      </c>
      <c r="C22" s="6"/>
      <c r="D22" s="7">
        <f>D23</f>
        <v>550000</v>
      </c>
    </row>
    <row r="23" spans="1:4" ht="30.75">
      <c r="A23" s="5" t="s">
        <v>5</v>
      </c>
      <c r="B23" s="6" t="s">
        <v>20</v>
      </c>
      <c r="C23" s="6" t="s">
        <v>6</v>
      </c>
      <c r="D23" s="7">
        <f>D24</f>
        <v>550000</v>
      </c>
    </row>
    <row r="24" spans="1:4" ht="30.75">
      <c r="A24" s="5" t="s">
        <v>7</v>
      </c>
      <c r="B24" s="6" t="s">
        <v>20</v>
      </c>
      <c r="C24" s="6" t="s">
        <v>8</v>
      </c>
      <c r="D24" s="7">
        <f>50000+50000+450000</f>
        <v>550000</v>
      </c>
    </row>
    <row r="25" spans="1:4" ht="46.5" customHeight="1">
      <c r="A25" s="3" t="s">
        <v>127</v>
      </c>
      <c r="B25" s="4" t="s">
        <v>21</v>
      </c>
      <c r="C25" s="12"/>
      <c r="D25" s="13">
        <f>D26+D30+D34+D38+D45+D55+D62</f>
        <v>4133313.5500000003</v>
      </c>
    </row>
    <row r="26" spans="1:4" ht="46.5" customHeight="1">
      <c r="A26" s="5" t="s">
        <v>92</v>
      </c>
      <c r="B26" s="6" t="s">
        <v>93</v>
      </c>
      <c r="C26" s="14"/>
      <c r="D26" s="15">
        <f>D27</f>
        <v>304175</v>
      </c>
    </row>
    <row r="27" spans="1:4" ht="30.75">
      <c r="A27" s="5" t="s">
        <v>22</v>
      </c>
      <c r="B27" s="6" t="s">
        <v>98</v>
      </c>
      <c r="C27" s="14"/>
      <c r="D27" s="15">
        <f>D28</f>
        <v>304175</v>
      </c>
    </row>
    <row r="28" spans="1:4" ht="30.75">
      <c r="A28" s="5" t="s">
        <v>5</v>
      </c>
      <c r="B28" s="6" t="s">
        <v>23</v>
      </c>
      <c r="C28" s="14" t="s">
        <v>6</v>
      </c>
      <c r="D28" s="15">
        <f>D29</f>
        <v>304175</v>
      </c>
    </row>
    <row r="29" spans="1:4" ht="30.75">
      <c r="A29" s="5" t="s">
        <v>7</v>
      </c>
      <c r="B29" s="6" t="s">
        <v>23</v>
      </c>
      <c r="C29" s="14" t="s">
        <v>8</v>
      </c>
      <c r="D29" s="15">
        <f>254175+50000</f>
        <v>304175</v>
      </c>
    </row>
    <row r="30" spans="1:4" ht="30.75">
      <c r="A30" s="5" t="s">
        <v>94</v>
      </c>
      <c r="B30" s="6" t="s">
        <v>95</v>
      </c>
      <c r="C30" s="14"/>
      <c r="D30" s="15">
        <f>D31</f>
        <v>150813</v>
      </c>
    </row>
    <row r="31" spans="1:4" ht="30.75">
      <c r="A31" s="5" t="s">
        <v>24</v>
      </c>
      <c r="B31" s="6" t="s">
        <v>99</v>
      </c>
      <c r="C31" s="14"/>
      <c r="D31" s="15">
        <f>D32</f>
        <v>150813</v>
      </c>
    </row>
    <row r="32" spans="1:4" ht="30.75">
      <c r="A32" s="5" t="s">
        <v>5</v>
      </c>
      <c r="B32" s="6" t="s">
        <v>25</v>
      </c>
      <c r="C32" s="14" t="s">
        <v>6</v>
      </c>
      <c r="D32" s="15">
        <f>D33</f>
        <v>150813</v>
      </c>
    </row>
    <row r="33" spans="1:4" ht="30.75">
      <c r="A33" s="5" t="s">
        <v>7</v>
      </c>
      <c r="B33" s="6" t="s">
        <v>25</v>
      </c>
      <c r="C33" s="14" t="s">
        <v>8</v>
      </c>
      <c r="D33" s="15">
        <f>50000+100000+813</f>
        <v>150813</v>
      </c>
    </row>
    <row r="34" spans="1:4" ht="30.75">
      <c r="A34" s="5" t="s">
        <v>96</v>
      </c>
      <c r="B34" s="6" t="s">
        <v>97</v>
      </c>
      <c r="C34" s="14"/>
      <c r="D34" s="15">
        <f>D35</f>
        <v>100000</v>
      </c>
    </row>
    <row r="35" spans="1:4" ht="30.75">
      <c r="A35" s="5" t="s">
        <v>26</v>
      </c>
      <c r="B35" s="6" t="s">
        <v>100</v>
      </c>
      <c r="C35" s="14"/>
      <c r="D35" s="15">
        <f>D36</f>
        <v>100000</v>
      </c>
    </row>
    <row r="36" spans="1:4" ht="30.75">
      <c r="A36" s="5" t="s">
        <v>5</v>
      </c>
      <c r="B36" s="6" t="s">
        <v>27</v>
      </c>
      <c r="C36" s="14" t="s">
        <v>6</v>
      </c>
      <c r="D36" s="15">
        <f>D37</f>
        <v>100000</v>
      </c>
    </row>
    <row r="37" spans="1:4" ht="30.75">
      <c r="A37" s="5" t="s">
        <v>7</v>
      </c>
      <c r="B37" s="6" t="s">
        <v>27</v>
      </c>
      <c r="C37" s="14" t="s">
        <v>8</v>
      </c>
      <c r="D37" s="15">
        <v>100000</v>
      </c>
    </row>
    <row r="38" spans="1:4" ht="15">
      <c r="A38" s="5" t="s">
        <v>101</v>
      </c>
      <c r="B38" s="6" t="s">
        <v>102</v>
      </c>
      <c r="C38" s="14"/>
      <c r="D38" s="15">
        <f>D39+D42</f>
        <v>342000</v>
      </c>
    </row>
    <row r="39" spans="1:4" ht="15">
      <c r="A39" s="5" t="s">
        <v>28</v>
      </c>
      <c r="B39" s="6" t="s">
        <v>103</v>
      </c>
      <c r="C39" s="14"/>
      <c r="D39" s="15">
        <f>D40</f>
        <v>195600</v>
      </c>
    </row>
    <row r="40" spans="1:4" ht="30.75">
      <c r="A40" s="5" t="s">
        <v>5</v>
      </c>
      <c r="B40" s="6" t="s">
        <v>29</v>
      </c>
      <c r="C40" s="14" t="s">
        <v>6</v>
      </c>
      <c r="D40" s="15">
        <f>D41</f>
        <v>195600</v>
      </c>
    </row>
    <row r="41" spans="1:4" ht="30.75">
      <c r="A41" s="5" t="s">
        <v>7</v>
      </c>
      <c r="B41" s="6" t="s">
        <v>29</v>
      </c>
      <c r="C41" s="14" t="s">
        <v>8</v>
      </c>
      <c r="D41" s="7">
        <f>150000+45600</f>
        <v>195600</v>
      </c>
    </row>
    <row r="42" spans="1:4" ht="30.75">
      <c r="A42" s="5" t="s">
        <v>150</v>
      </c>
      <c r="B42" s="6" t="s">
        <v>151</v>
      </c>
      <c r="C42" s="14"/>
      <c r="D42" s="15">
        <f>D43</f>
        <v>146400</v>
      </c>
    </row>
    <row r="43" spans="1:4" ht="30.75">
      <c r="A43" s="5" t="s">
        <v>5</v>
      </c>
      <c r="B43" s="6" t="s">
        <v>152</v>
      </c>
      <c r="C43" s="14" t="s">
        <v>6</v>
      </c>
      <c r="D43" s="15">
        <f>D44</f>
        <v>146400</v>
      </c>
    </row>
    <row r="44" spans="1:4" ht="30.75">
      <c r="A44" s="5" t="s">
        <v>7</v>
      </c>
      <c r="B44" s="6" t="s">
        <v>152</v>
      </c>
      <c r="C44" s="14" t="s">
        <v>8</v>
      </c>
      <c r="D44" s="7">
        <v>146400</v>
      </c>
    </row>
    <row r="45" spans="1:4" ht="15">
      <c r="A45" s="5" t="s">
        <v>104</v>
      </c>
      <c r="B45" s="6" t="s">
        <v>105</v>
      </c>
      <c r="C45" s="14"/>
      <c r="D45" s="7">
        <f>D46</f>
        <v>3158758.68</v>
      </c>
    </row>
    <row r="46" spans="1:4" ht="30.75">
      <c r="A46" s="5" t="s">
        <v>106</v>
      </c>
      <c r="B46" s="6" t="s">
        <v>107</v>
      </c>
      <c r="C46" s="14"/>
      <c r="D46" s="15">
        <f>D47+D49+D52</f>
        <v>3158758.68</v>
      </c>
    </row>
    <row r="47" spans="1:4" ht="30.75">
      <c r="A47" s="5" t="s">
        <v>5</v>
      </c>
      <c r="B47" s="6" t="s">
        <v>108</v>
      </c>
      <c r="C47" s="14" t="s">
        <v>6</v>
      </c>
      <c r="D47" s="15">
        <f>D48</f>
        <v>773695.0800000001</v>
      </c>
    </row>
    <row r="48" spans="1:4" ht="30.75">
      <c r="A48" s="5" t="s">
        <v>7</v>
      </c>
      <c r="B48" s="6" t="s">
        <v>108</v>
      </c>
      <c r="C48" s="14" t="s">
        <v>8</v>
      </c>
      <c r="D48" s="15">
        <f>311499.64+4679.97+15000+70000+100435.71-50000-63219-6781+392892.76-813</f>
        <v>773695.0800000001</v>
      </c>
    </row>
    <row r="49" spans="1:4" ht="78">
      <c r="A49" s="5" t="s">
        <v>154</v>
      </c>
      <c r="B49" s="6" t="s">
        <v>153</v>
      </c>
      <c r="C49" s="14"/>
      <c r="D49" s="15">
        <f>D50</f>
        <v>1669500</v>
      </c>
    </row>
    <row r="50" spans="1:4" ht="15">
      <c r="A50" s="5" t="s">
        <v>33</v>
      </c>
      <c r="B50" s="6" t="s">
        <v>153</v>
      </c>
      <c r="C50" s="14" t="s">
        <v>34</v>
      </c>
      <c r="D50" s="15">
        <f>D51</f>
        <v>1669500</v>
      </c>
    </row>
    <row r="51" spans="1:4" ht="15">
      <c r="A51" s="5" t="s">
        <v>35</v>
      </c>
      <c r="B51" s="6" t="s">
        <v>153</v>
      </c>
      <c r="C51" s="14" t="s">
        <v>36</v>
      </c>
      <c r="D51" s="15">
        <v>1669500</v>
      </c>
    </row>
    <row r="52" spans="1:4" ht="62.25">
      <c r="A52" s="5" t="s">
        <v>155</v>
      </c>
      <c r="B52" s="6" t="s">
        <v>156</v>
      </c>
      <c r="C52" s="14"/>
      <c r="D52" s="15">
        <f>D53</f>
        <v>715563.6</v>
      </c>
    </row>
    <row r="53" spans="1:4" ht="15">
      <c r="A53" s="5" t="s">
        <v>33</v>
      </c>
      <c r="B53" s="6" t="s">
        <v>156</v>
      </c>
      <c r="C53" s="14" t="s">
        <v>34</v>
      </c>
      <c r="D53" s="15">
        <f>D54</f>
        <v>715563.6</v>
      </c>
    </row>
    <row r="54" spans="1:4" ht="15">
      <c r="A54" s="5" t="s">
        <v>35</v>
      </c>
      <c r="B54" s="6" t="s">
        <v>156</v>
      </c>
      <c r="C54" s="14" t="s">
        <v>36</v>
      </c>
      <c r="D54" s="15">
        <f>703563.6+12000</f>
        <v>715563.6</v>
      </c>
    </row>
    <row r="55" spans="1:4" ht="62.25">
      <c r="A55" s="5" t="s">
        <v>130</v>
      </c>
      <c r="B55" s="6" t="s">
        <v>129</v>
      </c>
      <c r="C55" s="14"/>
      <c r="D55" s="7">
        <f>D56</f>
        <v>7566.87</v>
      </c>
    </row>
    <row r="56" spans="1:4" ht="62.25">
      <c r="A56" s="5" t="s">
        <v>132</v>
      </c>
      <c r="B56" s="6" t="s">
        <v>131</v>
      </c>
      <c r="C56" s="14"/>
      <c r="D56" s="15">
        <f>D57</f>
        <v>7566.87</v>
      </c>
    </row>
    <row r="57" spans="1:4" ht="78">
      <c r="A57" s="5" t="s">
        <v>134</v>
      </c>
      <c r="B57" s="6" t="s">
        <v>133</v>
      </c>
      <c r="C57" s="14"/>
      <c r="D57" s="15">
        <f>D58+D60</f>
        <v>7566.87</v>
      </c>
    </row>
    <row r="58" spans="1:4" ht="62.25">
      <c r="A58" s="5" t="s">
        <v>39</v>
      </c>
      <c r="B58" s="6" t="s">
        <v>133</v>
      </c>
      <c r="C58" s="14" t="s">
        <v>40</v>
      </c>
      <c r="D58" s="15">
        <f>D59</f>
        <v>75.67</v>
      </c>
    </row>
    <row r="59" spans="1:4" ht="30.75">
      <c r="A59" s="5" t="s">
        <v>41</v>
      </c>
      <c r="B59" s="6" t="s">
        <v>133</v>
      </c>
      <c r="C59" s="14" t="s">
        <v>42</v>
      </c>
      <c r="D59" s="15">
        <v>75.67</v>
      </c>
    </row>
    <row r="60" spans="1:4" ht="15">
      <c r="A60" s="42" t="s">
        <v>5</v>
      </c>
      <c r="B60" s="6" t="s">
        <v>133</v>
      </c>
      <c r="C60" s="14" t="s">
        <v>6</v>
      </c>
      <c r="D60" s="15">
        <f>D61</f>
        <v>7491.2</v>
      </c>
    </row>
    <row r="61" spans="1:4" ht="15">
      <c r="A61" s="42" t="s">
        <v>7</v>
      </c>
      <c r="B61" s="6" t="s">
        <v>133</v>
      </c>
      <c r="C61" s="14" t="s">
        <v>8</v>
      </c>
      <c r="D61" s="15">
        <v>7491.2</v>
      </c>
    </row>
    <row r="62" spans="1:4" ht="15">
      <c r="A62" s="5" t="s">
        <v>119</v>
      </c>
      <c r="B62" s="6" t="s">
        <v>109</v>
      </c>
      <c r="C62" s="14"/>
      <c r="D62" s="7">
        <f>D63</f>
        <v>70000</v>
      </c>
    </row>
    <row r="63" spans="1:4" ht="15">
      <c r="A63" s="5" t="s">
        <v>110</v>
      </c>
      <c r="B63" s="6" t="s">
        <v>111</v>
      </c>
      <c r="C63" s="14"/>
      <c r="D63" s="15">
        <f>D64</f>
        <v>70000</v>
      </c>
    </row>
    <row r="64" spans="1:4" ht="30.75">
      <c r="A64" s="5" t="s">
        <v>5</v>
      </c>
      <c r="B64" s="6" t="s">
        <v>112</v>
      </c>
      <c r="C64" s="14" t="s">
        <v>6</v>
      </c>
      <c r="D64" s="15">
        <f>D65</f>
        <v>70000</v>
      </c>
    </row>
    <row r="65" spans="1:4" ht="30.75">
      <c r="A65" s="5" t="s">
        <v>7</v>
      </c>
      <c r="B65" s="6" t="s">
        <v>112</v>
      </c>
      <c r="C65" s="14" t="s">
        <v>8</v>
      </c>
      <c r="D65" s="15">
        <v>70000</v>
      </c>
    </row>
    <row r="66" spans="1:4" ht="50.25" customHeight="1">
      <c r="A66" s="3" t="s">
        <v>113</v>
      </c>
      <c r="B66" s="4" t="s">
        <v>30</v>
      </c>
      <c r="C66" s="4"/>
      <c r="D66" s="8">
        <f>D67</f>
        <v>27346755.35</v>
      </c>
    </row>
    <row r="67" spans="1:4" ht="32.25" customHeight="1">
      <c r="A67" s="5" t="s">
        <v>114</v>
      </c>
      <c r="B67" s="6" t="s">
        <v>115</v>
      </c>
      <c r="C67" s="6"/>
      <c r="D67" s="7">
        <f>D68+D71+D80+D86+D92+D99+D103+D110+D114+D122</f>
        <v>27346755.35</v>
      </c>
    </row>
    <row r="68" spans="1:4" ht="62.25">
      <c r="A68" s="5" t="s">
        <v>142</v>
      </c>
      <c r="B68" s="6" t="s">
        <v>32</v>
      </c>
      <c r="C68" s="6"/>
      <c r="D68" s="7">
        <f>D69</f>
        <v>502633</v>
      </c>
    </row>
    <row r="69" spans="1:4" ht="15">
      <c r="A69" s="5" t="s">
        <v>33</v>
      </c>
      <c r="B69" s="6" t="s">
        <v>32</v>
      </c>
      <c r="C69" s="6" t="s">
        <v>34</v>
      </c>
      <c r="D69" s="7">
        <f>D70</f>
        <v>502633</v>
      </c>
    </row>
    <row r="70" spans="1:4" ht="15">
      <c r="A70" s="5" t="s">
        <v>35</v>
      </c>
      <c r="B70" s="6" t="s">
        <v>32</v>
      </c>
      <c r="C70" s="6" t="s">
        <v>36</v>
      </c>
      <c r="D70" s="7">
        <f>507496-6000+1137</f>
        <v>502633</v>
      </c>
    </row>
    <row r="71" spans="1:4" ht="46.5">
      <c r="A71" s="5" t="s">
        <v>144</v>
      </c>
      <c r="B71" s="6" t="s">
        <v>37</v>
      </c>
      <c r="C71" s="6"/>
      <c r="D71" s="7">
        <f>D72+D75</f>
        <v>6918589.57</v>
      </c>
    </row>
    <row r="72" spans="1:4" ht="30.75">
      <c r="A72" s="5" t="s">
        <v>145</v>
      </c>
      <c r="B72" s="6" t="s">
        <v>38</v>
      </c>
      <c r="C72" s="6"/>
      <c r="D72" s="7">
        <f>D73</f>
        <v>1337491</v>
      </c>
    </row>
    <row r="73" spans="1:4" ht="62.25">
      <c r="A73" s="5" t="s">
        <v>39</v>
      </c>
      <c r="B73" s="6" t="s">
        <v>38</v>
      </c>
      <c r="C73" s="6" t="s">
        <v>40</v>
      </c>
      <c r="D73" s="7">
        <f>D74</f>
        <v>1337491</v>
      </c>
    </row>
    <row r="74" spans="1:4" ht="30.75">
      <c r="A74" s="5" t="s">
        <v>41</v>
      </c>
      <c r="B74" s="6" t="s">
        <v>38</v>
      </c>
      <c r="C74" s="6" t="s">
        <v>42</v>
      </c>
      <c r="D74" s="7">
        <v>1337491</v>
      </c>
    </row>
    <row r="75" spans="1:4" ht="30.75">
      <c r="A75" s="5" t="s">
        <v>43</v>
      </c>
      <c r="B75" s="6" t="s">
        <v>44</v>
      </c>
      <c r="C75" s="6"/>
      <c r="D75" s="7">
        <f>D76+D78</f>
        <v>5581098.57</v>
      </c>
    </row>
    <row r="76" spans="1:4" ht="62.25">
      <c r="A76" s="5" t="s">
        <v>39</v>
      </c>
      <c r="B76" s="6" t="s">
        <v>44</v>
      </c>
      <c r="C76" s="6" t="s">
        <v>40</v>
      </c>
      <c r="D76" s="7">
        <f>D77</f>
        <v>5400048.57</v>
      </c>
    </row>
    <row r="77" spans="1:4" ht="30.75">
      <c r="A77" s="5" t="s">
        <v>41</v>
      </c>
      <c r="B77" s="6" t="s">
        <v>44</v>
      </c>
      <c r="C77" s="6" t="s">
        <v>42</v>
      </c>
      <c r="D77" s="7">
        <f>5737218.57+6000-205902-137268</f>
        <v>5400048.57</v>
      </c>
    </row>
    <row r="78" spans="1:4" ht="15">
      <c r="A78" s="5" t="s">
        <v>74</v>
      </c>
      <c r="B78" s="6" t="s">
        <v>44</v>
      </c>
      <c r="C78" s="6" t="s">
        <v>75</v>
      </c>
      <c r="D78" s="7">
        <f>D79</f>
        <v>181050</v>
      </c>
    </row>
    <row r="79" spans="1:4" ht="30.75">
      <c r="A79" s="5" t="s">
        <v>76</v>
      </c>
      <c r="B79" s="6" t="s">
        <v>44</v>
      </c>
      <c r="C79" s="6" t="s">
        <v>126</v>
      </c>
      <c r="D79" s="7">
        <v>181050</v>
      </c>
    </row>
    <row r="80" spans="1:4" ht="78">
      <c r="A80" s="5" t="s">
        <v>31</v>
      </c>
      <c r="B80" s="6" t="s">
        <v>45</v>
      </c>
      <c r="C80" s="6"/>
      <c r="D80" s="7">
        <f>D81</f>
        <v>84569</v>
      </c>
    </row>
    <row r="81" spans="1:4" ht="46.5">
      <c r="A81" s="5" t="s">
        <v>143</v>
      </c>
      <c r="B81" s="6" t="s">
        <v>46</v>
      </c>
      <c r="C81" s="6"/>
      <c r="D81" s="7">
        <f>D82+D84</f>
        <v>84569</v>
      </c>
    </row>
    <row r="82" spans="1:4" ht="62.25">
      <c r="A82" s="5" t="s">
        <v>39</v>
      </c>
      <c r="B82" s="6" t="s">
        <v>46</v>
      </c>
      <c r="C82" s="6" t="s">
        <v>40</v>
      </c>
      <c r="D82" s="7">
        <f>D83</f>
        <v>10696</v>
      </c>
    </row>
    <row r="83" spans="1:4" ht="30.75">
      <c r="A83" s="5" t="s">
        <v>41</v>
      </c>
      <c r="B83" s="6" t="s">
        <v>46</v>
      </c>
      <c r="C83" s="6" t="s">
        <v>42</v>
      </c>
      <c r="D83" s="7">
        <v>10696</v>
      </c>
    </row>
    <row r="84" spans="1:4" ht="15">
      <c r="A84" s="5" t="s">
        <v>47</v>
      </c>
      <c r="B84" s="6" t="s">
        <v>46</v>
      </c>
      <c r="C84" s="6" t="s">
        <v>34</v>
      </c>
      <c r="D84" s="7">
        <f>D85</f>
        <v>73873</v>
      </c>
    </row>
    <row r="85" spans="1:4" ht="15">
      <c r="A85" s="5" t="s">
        <v>35</v>
      </c>
      <c r="B85" s="6" t="s">
        <v>46</v>
      </c>
      <c r="C85" s="6" t="s">
        <v>36</v>
      </c>
      <c r="D85" s="7">
        <f>75010-1137</f>
        <v>73873</v>
      </c>
    </row>
    <row r="86" spans="1:4" ht="36" customHeight="1">
      <c r="A86" s="5" t="s">
        <v>48</v>
      </c>
      <c r="B86" s="6" t="s">
        <v>49</v>
      </c>
      <c r="C86" s="6"/>
      <c r="D86" s="7">
        <f>D87</f>
        <v>246900</v>
      </c>
    </row>
    <row r="87" spans="1:4" ht="46.5">
      <c r="A87" s="5" t="s">
        <v>146</v>
      </c>
      <c r="B87" s="6" t="s">
        <v>50</v>
      </c>
      <c r="C87" s="6"/>
      <c r="D87" s="7">
        <f>D88+D90</f>
        <v>246900</v>
      </c>
    </row>
    <row r="88" spans="1:4" ht="62.25">
      <c r="A88" s="5" t="s">
        <v>39</v>
      </c>
      <c r="B88" s="6" t="s">
        <v>50</v>
      </c>
      <c r="C88" s="6" t="s">
        <v>40</v>
      </c>
      <c r="D88" s="7">
        <f>D89</f>
        <v>241900</v>
      </c>
    </row>
    <row r="89" spans="1:4" ht="30.75">
      <c r="A89" s="5" t="s">
        <v>41</v>
      </c>
      <c r="B89" s="6" t="s">
        <v>50</v>
      </c>
      <c r="C89" s="6" t="s">
        <v>42</v>
      </c>
      <c r="D89" s="7">
        <v>241900</v>
      </c>
    </row>
    <row r="90" spans="1:4" ht="30.75">
      <c r="A90" s="5" t="s">
        <v>5</v>
      </c>
      <c r="B90" s="6" t="s">
        <v>50</v>
      </c>
      <c r="C90" s="6" t="s">
        <v>6</v>
      </c>
      <c r="D90" s="7">
        <v>5000</v>
      </c>
    </row>
    <row r="91" spans="1:4" ht="30.75">
      <c r="A91" s="5" t="s">
        <v>7</v>
      </c>
      <c r="B91" s="6" t="s">
        <v>50</v>
      </c>
      <c r="C91" s="6" t="s">
        <v>8</v>
      </c>
      <c r="D91" s="7">
        <v>5000</v>
      </c>
    </row>
    <row r="92" spans="1:4" ht="30.75">
      <c r="A92" s="5" t="s">
        <v>51</v>
      </c>
      <c r="B92" s="6" t="s">
        <v>52</v>
      </c>
      <c r="C92" s="6"/>
      <c r="D92" s="7">
        <f>D93+D96</f>
        <v>10527.44</v>
      </c>
    </row>
    <row r="93" spans="1:4" ht="46.5">
      <c r="A93" s="5" t="s">
        <v>147</v>
      </c>
      <c r="B93" s="6" t="s">
        <v>53</v>
      </c>
      <c r="C93" s="6"/>
      <c r="D93" s="7">
        <f>D94</f>
        <v>8052.46</v>
      </c>
    </row>
    <row r="94" spans="1:4" ht="62.25">
      <c r="A94" s="5" t="s">
        <v>39</v>
      </c>
      <c r="B94" s="6" t="s">
        <v>53</v>
      </c>
      <c r="C94" s="6" t="s">
        <v>40</v>
      </c>
      <c r="D94" s="7">
        <f>D95</f>
        <v>8052.46</v>
      </c>
    </row>
    <row r="95" spans="1:4" ht="30.75">
      <c r="A95" s="5" t="s">
        <v>41</v>
      </c>
      <c r="B95" s="6" t="s">
        <v>53</v>
      </c>
      <c r="C95" s="6" t="s">
        <v>42</v>
      </c>
      <c r="D95" s="7">
        <v>8052.46</v>
      </c>
    </row>
    <row r="96" spans="1:4" ht="54" customHeight="1">
      <c r="A96" s="5" t="s">
        <v>148</v>
      </c>
      <c r="B96" s="6" t="s">
        <v>54</v>
      </c>
      <c r="C96" s="6"/>
      <c r="D96" s="7">
        <f>D97</f>
        <v>2474.98</v>
      </c>
    </row>
    <row r="97" spans="1:4" ht="30.75">
      <c r="A97" s="5" t="s">
        <v>5</v>
      </c>
      <c r="B97" s="6" t="s">
        <v>54</v>
      </c>
      <c r="C97" s="6" t="s">
        <v>6</v>
      </c>
      <c r="D97" s="7">
        <f>D98</f>
        <v>2474.98</v>
      </c>
    </row>
    <row r="98" spans="1:4" ht="30.75">
      <c r="A98" s="5" t="s">
        <v>7</v>
      </c>
      <c r="B98" s="6" t="s">
        <v>54</v>
      </c>
      <c r="C98" s="6" t="s">
        <v>8</v>
      </c>
      <c r="D98" s="7">
        <v>2474.98</v>
      </c>
    </row>
    <row r="99" spans="1:4" ht="46.5">
      <c r="A99" s="16" t="s">
        <v>55</v>
      </c>
      <c r="B99" s="6" t="s">
        <v>56</v>
      </c>
      <c r="C99" s="6"/>
      <c r="D99" s="7">
        <f>D100</f>
        <v>194792</v>
      </c>
    </row>
    <row r="100" spans="1:4" ht="15">
      <c r="A100" s="17" t="s">
        <v>57</v>
      </c>
      <c r="B100" s="6" t="s">
        <v>58</v>
      </c>
      <c r="C100" s="6"/>
      <c r="D100" s="7">
        <f>D101</f>
        <v>194792</v>
      </c>
    </row>
    <row r="101" spans="1:4" ht="30.75">
      <c r="A101" s="5" t="s">
        <v>5</v>
      </c>
      <c r="B101" s="6" t="s">
        <v>58</v>
      </c>
      <c r="C101" s="6" t="s">
        <v>6</v>
      </c>
      <c r="D101" s="7">
        <f>D102</f>
        <v>194792</v>
      </c>
    </row>
    <row r="102" spans="1:4" ht="30.75">
      <c r="A102" s="5" t="s">
        <v>7</v>
      </c>
      <c r="B102" s="6" t="s">
        <v>58</v>
      </c>
      <c r="C102" s="6" t="s">
        <v>8</v>
      </c>
      <c r="D102" s="7">
        <f>161000+30000+3792</f>
        <v>194792</v>
      </c>
    </row>
    <row r="103" spans="1:4" ht="78">
      <c r="A103" s="5" t="s">
        <v>31</v>
      </c>
      <c r="B103" s="6" t="s">
        <v>59</v>
      </c>
      <c r="C103" s="6"/>
      <c r="D103" s="7">
        <f>D104+D107</f>
        <v>17575633.34</v>
      </c>
    </row>
    <row r="104" spans="1:4" ht="124.5">
      <c r="A104" s="5" t="s">
        <v>60</v>
      </c>
      <c r="B104" s="6" t="s">
        <v>123</v>
      </c>
      <c r="C104" s="6"/>
      <c r="D104" s="7">
        <f>D106</f>
        <v>10545380</v>
      </c>
    </row>
    <row r="105" spans="1:4" ht="15">
      <c r="A105" s="5" t="s">
        <v>47</v>
      </c>
      <c r="B105" s="6" t="s">
        <v>123</v>
      </c>
      <c r="C105" s="6" t="s">
        <v>34</v>
      </c>
      <c r="D105" s="7">
        <f>D106</f>
        <v>10545380</v>
      </c>
    </row>
    <row r="106" spans="1:4" ht="15">
      <c r="A106" s="5" t="s">
        <v>35</v>
      </c>
      <c r="B106" s="6" t="s">
        <v>123</v>
      </c>
      <c r="C106" s="6" t="s">
        <v>36</v>
      </c>
      <c r="D106" s="7">
        <v>10545380</v>
      </c>
    </row>
    <row r="107" spans="1:4" ht="124.5">
      <c r="A107" s="5" t="s">
        <v>60</v>
      </c>
      <c r="B107" s="6" t="s">
        <v>122</v>
      </c>
      <c r="C107" s="6"/>
      <c r="D107" s="7">
        <f>D108</f>
        <v>7030253.34</v>
      </c>
    </row>
    <row r="108" spans="1:4" ht="15">
      <c r="A108" s="5" t="s">
        <v>47</v>
      </c>
      <c r="B108" s="6" t="s">
        <v>122</v>
      </c>
      <c r="C108" s="6" t="s">
        <v>34</v>
      </c>
      <c r="D108" s="7">
        <f>D109</f>
        <v>7030253.34</v>
      </c>
    </row>
    <row r="109" spans="1:4" ht="15">
      <c r="A109" s="18" t="s">
        <v>35</v>
      </c>
      <c r="B109" s="6" t="s">
        <v>122</v>
      </c>
      <c r="C109" s="14" t="s">
        <v>36</v>
      </c>
      <c r="D109" s="7">
        <v>7030253.34</v>
      </c>
    </row>
    <row r="110" spans="1:4" ht="78">
      <c r="A110" s="5" t="s">
        <v>31</v>
      </c>
      <c r="B110" s="6" t="s">
        <v>61</v>
      </c>
      <c r="C110" s="6"/>
      <c r="D110" s="7">
        <f>D111</f>
        <v>148883</v>
      </c>
    </row>
    <row r="111" spans="1:4" ht="30.75">
      <c r="A111" s="5" t="s">
        <v>43</v>
      </c>
      <c r="B111" s="6" t="s">
        <v>62</v>
      </c>
      <c r="C111" s="6"/>
      <c r="D111" s="7">
        <f>D112</f>
        <v>148883</v>
      </c>
    </row>
    <row r="112" spans="1:4" ht="15">
      <c r="A112" s="5" t="s">
        <v>33</v>
      </c>
      <c r="B112" s="6" t="s">
        <v>62</v>
      </c>
      <c r="C112" s="6" t="s">
        <v>34</v>
      </c>
      <c r="D112" s="7">
        <f>D113</f>
        <v>148883</v>
      </c>
    </row>
    <row r="113" spans="1:4" ht="15">
      <c r="A113" s="5" t="s">
        <v>35</v>
      </c>
      <c r="B113" s="6" t="s">
        <v>62</v>
      </c>
      <c r="C113" s="6" t="s">
        <v>36</v>
      </c>
      <c r="D113" s="7">
        <v>148883</v>
      </c>
    </row>
    <row r="114" spans="1:4" ht="52.5" customHeight="1">
      <c r="A114" s="5" t="s">
        <v>149</v>
      </c>
      <c r="B114" s="6" t="s">
        <v>64</v>
      </c>
      <c r="C114" s="6"/>
      <c r="D114" s="7">
        <f>D115</f>
        <v>1580228</v>
      </c>
    </row>
    <row r="115" spans="1:4" ht="30.75">
      <c r="A115" s="5" t="s">
        <v>63</v>
      </c>
      <c r="B115" s="6" t="s">
        <v>64</v>
      </c>
      <c r="C115" s="6"/>
      <c r="D115" s="7">
        <f>D116+D118+D120</f>
        <v>1580228</v>
      </c>
    </row>
    <row r="116" spans="1:4" ht="62.25">
      <c r="A116" s="5" t="s">
        <v>39</v>
      </c>
      <c r="B116" s="6" t="s">
        <v>65</v>
      </c>
      <c r="C116" s="6" t="s">
        <v>40</v>
      </c>
      <c r="D116" s="7">
        <f>D117</f>
        <v>200000</v>
      </c>
    </row>
    <row r="117" spans="1:4" ht="30.75">
      <c r="A117" s="5" t="s">
        <v>41</v>
      </c>
      <c r="B117" s="6" t="s">
        <v>65</v>
      </c>
      <c r="C117" s="6" t="s">
        <v>42</v>
      </c>
      <c r="D117" s="7">
        <v>200000</v>
      </c>
    </row>
    <row r="118" spans="1:4" ht="30.75">
      <c r="A118" s="5" t="s">
        <v>5</v>
      </c>
      <c r="B118" s="6" t="s">
        <v>65</v>
      </c>
      <c r="C118" s="6" t="s">
        <v>6</v>
      </c>
      <c r="D118" s="7">
        <f>D119</f>
        <v>1317240</v>
      </c>
    </row>
    <row r="119" spans="1:4" ht="30.75">
      <c r="A119" s="5" t="s">
        <v>7</v>
      </c>
      <c r="B119" s="6" t="s">
        <v>65</v>
      </c>
      <c r="C119" s="6" t="s">
        <v>8</v>
      </c>
      <c r="D119" s="7">
        <f>837862+20000+50000+205902+63219+6781+137268-3792</f>
        <v>1317240</v>
      </c>
    </row>
    <row r="120" spans="1:4" ht="15">
      <c r="A120" s="16" t="s">
        <v>66</v>
      </c>
      <c r="B120" s="6" t="s">
        <v>65</v>
      </c>
      <c r="C120" s="6" t="s">
        <v>67</v>
      </c>
      <c r="D120" s="7">
        <f>D121</f>
        <v>62988</v>
      </c>
    </row>
    <row r="121" spans="1:4" ht="15">
      <c r="A121" s="5" t="s">
        <v>68</v>
      </c>
      <c r="B121" s="6" t="s">
        <v>65</v>
      </c>
      <c r="C121" s="6" t="s">
        <v>69</v>
      </c>
      <c r="D121" s="7">
        <f>12988+50000</f>
        <v>62988</v>
      </c>
    </row>
    <row r="122" spans="1:4" ht="30.75">
      <c r="A122" s="5" t="s">
        <v>70</v>
      </c>
      <c r="B122" s="6" t="s">
        <v>71</v>
      </c>
      <c r="C122" s="6"/>
      <c r="D122" s="7">
        <f>D123</f>
        <v>84000</v>
      </c>
    </row>
    <row r="123" spans="1:4" ht="15">
      <c r="A123" s="5" t="s">
        <v>72</v>
      </c>
      <c r="B123" s="6" t="s">
        <v>73</v>
      </c>
      <c r="C123" s="6"/>
      <c r="D123" s="7">
        <f>D124</f>
        <v>84000</v>
      </c>
    </row>
    <row r="124" spans="1:4" ht="15">
      <c r="A124" s="5" t="s">
        <v>74</v>
      </c>
      <c r="B124" s="6" t="s">
        <v>73</v>
      </c>
      <c r="C124" s="6" t="s">
        <v>75</v>
      </c>
      <c r="D124" s="7">
        <f>D125</f>
        <v>84000</v>
      </c>
    </row>
    <row r="125" spans="1:4" ht="30.75">
      <c r="A125" s="5" t="s">
        <v>76</v>
      </c>
      <c r="B125" s="6" t="s">
        <v>73</v>
      </c>
      <c r="C125" s="6" t="s">
        <v>116</v>
      </c>
      <c r="D125" s="7">
        <f>72000+12000</f>
        <v>84000</v>
      </c>
    </row>
    <row r="126" spans="1:4" ht="49.5" customHeight="1">
      <c r="A126" s="3" t="s">
        <v>117</v>
      </c>
      <c r="B126" s="4" t="s">
        <v>77</v>
      </c>
      <c r="C126" s="4"/>
      <c r="D126" s="8">
        <f>D127</f>
        <v>6286353.82</v>
      </c>
    </row>
    <row r="127" spans="1:4" ht="30.75">
      <c r="A127" s="19" t="s">
        <v>78</v>
      </c>
      <c r="B127" s="6" t="s">
        <v>79</v>
      </c>
      <c r="C127" s="6"/>
      <c r="D127" s="7">
        <f>D128+D133+D138+D141+D144</f>
        <v>6286353.82</v>
      </c>
    </row>
    <row r="128" spans="1:4" ht="30.75">
      <c r="A128" s="5" t="s">
        <v>63</v>
      </c>
      <c r="B128" s="6" t="s">
        <v>80</v>
      </c>
      <c r="C128" s="6"/>
      <c r="D128" s="7">
        <f>D129+D131</f>
        <v>5408629.21</v>
      </c>
    </row>
    <row r="129" spans="1:4" ht="62.25">
      <c r="A129" s="5" t="s">
        <v>39</v>
      </c>
      <c r="B129" s="6" t="s">
        <v>80</v>
      </c>
      <c r="C129" s="6" t="s">
        <v>40</v>
      </c>
      <c r="D129" s="7">
        <f>D130</f>
        <v>4438374.97</v>
      </c>
    </row>
    <row r="130" spans="1:4" ht="15">
      <c r="A130" s="5" t="s">
        <v>81</v>
      </c>
      <c r="B130" s="6" t="s">
        <v>80</v>
      </c>
      <c r="C130" s="6" t="s">
        <v>82</v>
      </c>
      <c r="D130" s="7">
        <f>4438374.97</f>
        <v>4438374.97</v>
      </c>
    </row>
    <row r="131" spans="1:4" ht="30.75">
      <c r="A131" s="5" t="s">
        <v>5</v>
      </c>
      <c r="B131" s="6" t="s">
        <v>80</v>
      </c>
      <c r="C131" s="6" t="s">
        <v>6</v>
      </c>
      <c r="D131" s="7">
        <f>D132</f>
        <v>970254.24</v>
      </c>
    </row>
    <row r="132" spans="1:4" ht="30.75">
      <c r="A132" s="5" t="s">
        <v>7</v>
      </c>
      <c r="B132" s="6" t="s">
        <v>80</v>
      </c>
      <c r="C132" s="6" t="s">
        <v>8</v>
      </c>
      <c r="D132" s="7">
        <f>1455147+20000+95000-584892.76-15000</f>
        <v>970254.24</v>
      </c>
    </row>
    <row r="133" spans="1:4" ht="15">
      <c r="A133" s="5" t="s">
        <v>140</v>
      </c>
      <c r="B133" s="6" t="s">
        <v>135</v>
      </c>
      <c r="C133" s="6"/>
      <c r="D133" s="7">
        <f>D134+D136</f>
        <v>21297.54</v>
      </c>
    </row>
    <row r="134" spans="1:4" ht="62.25">
      <c r="A134" s="5" t="s">
        <v>39</v>
      </c>
      <c r="B134" s="6" t="s">
        <v>135</v>
      </c>
      <c r="C134" s="6" t="s">
        <v>40</v>
      </c>
      <c r="D134" s="7">
        <f>D135</f>
        <v>15363.54</v>
      </c>
    </row>
    <row r="135" spans="1:4" ht="15">
      <c r="A135" s="5" t="s">
        <v>81</v>
      </c>
      <c r="B135" s="6" t="s">
        <v>135</v>
      </c>
      <c r="C135" s="6" t="s">
        <v>82</v>
      </c>
      <c r="D135" s="7">
        <f>11799.95+3563.59</f>
        <v>15363.54</v>
      </c>
    </row>
    <row r="136" spans="1:4" ht="30.75">
      <c r="A136" s="5" t="s">
        <v>5</v>
      </c>
      <c r="B136" s="6" t="s">
        <v>135</v>
      </c>
      <c r="C136" s="6" t="s">
        <v>6</v>
      </c>
      <c r="D136" s="7">
        <f>D137</f>
        <v>5934</v>
      </c>
    </row>
    <row r="137" spans="1:4" ht="30.75">
      <c r="A137" s="5" t="s">
        <v>7</v>
      </c>
      <c r="B137" s="6" t="s">
        <v>135</v>
      </c>
      <c r="C137" s="6" t="s">
        <v>8</v>
      </c>
      <c r="D137" s="7">
        <v>5934</v>
      </c>
    </row>
    <row r="138" spans="1:4" ht="30.75">
      <c r="A138" s="18" t="s">
        <v>141</v>
      </c>
      <c r="B138" s="6" t="s">
        <v>137</v>
      </c>
      <c r="C138" s="6"/>
      <c r="D138" s="7">
        <f>D139</f>
        <v>6978</v>
      </c>
    </row>
    <row r="139" spans="1:4" ht="30.75">
      <c r="A139" s="5" t="s">
        <v>5</v>
      </c>
      <c r="B139" s="6" t="s">
        <v>137</v>
      </c>
      <c r="C139" s="6" t="s">
        <v>6</v>
      </c>
      <c r="D139" s="7">
        <f>D140</f>
        <v>6978</v>
      </c>
    </row>
    <row r="140" spans="1:4" ht="30.75">
      <c r="A140" s="5" t="s">
        <v>7</v>
      </c>
      <c r="B140" s="6" t="s">
        <v>137</v>
      </c>
      <c r="C140" s="6" t="s">
        <v>8</v>
      </c>
      <c r="D140" s="7">
        <v>6978</v>
      </c>
    </row>
    <row r="141" spans="1:4" ht="46.5">
      <c r="A141" s="5" t="s">
        <v>83</v>
      </c>
      <c r="B141" s="6" t="s">
        <v>84</v>
      </c>
      <c r="C141" s="6"/>
      <c r="D141" s="7">
        <f>D142</f>
        <v>789449.0700000001</v>
      </c>
    </row>
    <row r="142" spans="1:4" ht="62.25">
      <c r="A142" s="5" t="s">
        <v>39</v>
      </c>
      <c r="B142" s="6" t="s">
        <v>84</v>
      </c>
      <c r="C142" s="6" t="s">
        <v>40</v>
      </c>
      <c r="D142" s="7">
        <f>D143</f>
        <v>789449.0700000001</v>
      </c>
    </row>
    <row r="143" spans="1:4" ht="15">
      <c r="A143" s="5" t="s">
        <v>81</v>
      </c>
      <c r="B143" s="6" t="s">
        <v>84</v>
      </c>
      <c r="C143" s="6" t="s">
        <v>82</v>
      </c>
      <c r="D143" s="7">
        <f>749512.88+39936.19</f>
        <v>789449.0700000001</v>
      </c>
    </row>
    <row r="144" spans="1:4" ht="30.75">
      <c r="A144" s="5" t="s">
        <v>120</v>
      </c>
      <c r="B144" s="6" t="s">
        <v>121</v>
      </c>
      <c r="C144" s="6"/>
      <c r="D144" s="7">
        <f>D145</f>
        <v>60000</v>
      </c>
    </row>
    <row r="145" spans="1:4" ht="62.25">
      <c r="A145" s="5" t="s">
        <v>39</v>
      </c>
      <c r="B145" s="6" t="s">
        <v>121</v>
      </c>
      <c r="C145" s="6" t="s">
        <v>40</v>
      </c>
      <c r="D145" s="7">
        <f>D146</f>
        <v>60000</v>
      </c>
    </row>
    <row r="146" spans="1:4" ht="15">
      <c r="A146" s="5" t="s">
        <v>81</v>
      </c>
      <c r="B146" s="6" t="s">
        <v>121</v>
      </c>
      <c r="C146" s="6" t="s">
        <v>82</v>
      </c>
      <c r="D146" s="7">
        <f>50400+9600</f>
        <v>60000</v>
      </c>
    </row>
    <row r="147" spans="1:4" ht="15">
      <c r="A147" s="20" t="s">
        <v>85</v>
      </c>
      <c r="B147" s="21" t="s">
        <v>86</v>
      </c>
      <c r="C147" s="22"/>
      <c r="D147" s="23">
        <f>D148</f>
        <v>50000</v>
      </c>
    </row>
    <row r="148" spans="1:4" ht="15">
      <c r="A148" s="24" t="s">
        <v>87</v>
      </c>
      <c r="B148" s="25" t="s">
        <v>88</v>
      </c>
      <c r="C148" s="26"/>
      <c r="D148" s="27">
        <f>D149</f>
        <v>50000</v>
      </c>
    </row>
    <row r="149" spans="1:4" ht="15">
      <c r="A149" s="24" t="s">
        <v>66</v>
      </c>
      <c r="B149" s="25" t="s">
        <v>88</v>
      </c>
      <c r="C149" s="26">
        <v>800</v>
      </c>
      <c r="D149" s="27">
        <f>D150</f>
        <v>50000</v>
      </c>
    </row>
    <row r="150" spans="1:4" ht="15">
      <c r="A150" s="24" t="s">
        <v>89</v>
      </c>
      <c r="B150" s="28" t="s">
        <v>88</v>
      </c>
      <c r="C150" s="29">
        <v>870</v>
      </c>
      <c r="D150" s="30">
        <v>50000</v>
      </c>
    </row>
  </sheetData>
  <sheetProtection/>
  <autoFilter ref="A10:D10"/>
  <mergeCells count="9">
    <mergeCell ref="H8:K8"/>
    <mergeCell ref="B2:D2"/>
    <mergeCell ref="B4:D4"/>
    <mergeCell ref="B5:D5"/>
    <mergeCell ref="A6:D6"/>
    <mergeCell ref="A8:A9"/>
    <mergeCell ref="B8:C8"/>
    <mergeCell ref="D8:D9"/>
    <mergeCell ref="B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Админ</cp:lastModifiedBy>
  <cp:lastPrinted>2021-11-05T09:07:48Z</cp:lastPrinted>
  <dcterms:created xsi:type="dcterms:W3CDTF">2020-11-10T09:39:13Z</dcterms:created>
  <dcterms:modified xsi:type="dcterms:W3CDTF">2022-05-27T06:42:40Z</dcterms:modified>
  <cp:category/>
  <cp:version/>
  <cp:contentType/>
  <cp:contentStatus/>
</cp:coreProperties>
</file>